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wpivcfs003.vc.intra.cciaa.net\PNODFS\UTENTIPNO\Durando Andrea\Salvataggio Word\Word\Diritto Annuale\"/>
    </mc:Choice>
  </mc:AlternateContent>
  <bookViews>
    <workbookView xWindow="0" yWindow="0" windowWidth="20490" windowHeight="702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<sst xmlns="http://schemas.openxmlformats.org/spreadsheetml/2006/main" count="342" uniqueCount="182">
  <si>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</si>
  <si>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</si>
  <si>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</si>
  <si>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</si>
  <si>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</si>
  <si>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</si>
  <si>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</si>
  <si>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</si>
  <si>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</si>
  <si>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</si>
  <si>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</si>
  <si>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</si>
  <si>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</si>
  <si>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</si>
  <si>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</si>
  <si>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</si>
  <si>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</si>
  <si>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</si>
  <si>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</si>
  <si>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</si>
  <si>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</si>
  <si>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</si>
  <si>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</si>
  <si>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</si>
  <si>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</si>
  <si>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</si>
  <si>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</si>
  <si>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</si>
  <si>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</si>
  <si>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</si>
  <si>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</si>
  <si>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</si>
  <si>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</si>
  <si>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</si>
  <si>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</si>
  <si>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</si>
  <si>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</si>
  <si>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</si>
  <si>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</si>
  <si>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</si>
  <si>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</si>
  <si>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</si>
  <si>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</si>
  <si>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</si>
  <si>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</si>
  <si>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</si>
  <si>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</si>
  <si>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</si>
  <si>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</si>
  <si>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</si>
  <si>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</si>
  <si>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</si>
  <si>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</si>
  <si>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</si>
  <si>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</si>
  <si>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</si>
  <si>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</si>
  <si>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</si>
  <si>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</si>
  <si>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</si>
  <si>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</si>
  <si>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</si>
  <si>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</si>
  <si>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</si>
  <si>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</si>
  <si>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</si>
  <si>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</si>
  <si>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</si>
  <si>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</si>
  <si>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</si>
  <si>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</si>
  <si>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</si>
  <si>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</si>
  <si>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</si>
  <si>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</si>
  <si>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</si>
  <si>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</si>
  <si>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</si>
  <si>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</si>
  <si>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</si>
  <si>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</si>
  <si>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</si>
  <si>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</si>
  <si>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</si>
  <si>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</si>
  <si>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</si>
  <si>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</si>
  <si>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</si>
  <si>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</si>
  <si>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</si>
  <si>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</si>
  <si>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</si>
  <si>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</si>
  <si>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</si>
  <si>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</si>
  <si>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</si>
  <si>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</si>
  <si>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</si>
  <si>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</si>
  <si>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</si>
  <si>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</si>
  <si>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</si>
  <si>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</si>
  <si>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</si>
  <si>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</si>
  <si>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</si>
  <si>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</si>
  <si>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</si>
  <si>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</si>
  <si>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</si>
  <si>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</si>
  <si>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</si>
  <si>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</si>
  <si>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</si>
  <si>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</si>
  <si>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</si>
  <si>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</si>
  <si>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</si>
  <si>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</si>
  <si>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</si>
  <si>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</si>
  <si>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</si>
  <si>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</si>
  <si>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</si>
  <si>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</si>
  <si>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</si>
  <si>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</si>
  <si>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</si>
  <si>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</si>
  <si>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</si>
  <si>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</si>
  <si>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</si>
  <si>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</si>
  <si>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</si>
  <si>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</si>
  <si>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</si>
  <si>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</si>
  <si>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</si>
  <si>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</si>
  <si>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</si>
  <si>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</si>
  <si>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</si>
  <si>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</si>
  <si>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</si>
  <si>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</si>
  <si>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</si>
  <si>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</si>
  <si>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</si>
  <si>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</si>
  <si>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</si>
  <si>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</si>
  <si>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</si>
  <si>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</si>
  <si>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</si>
  <si>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</si>
  <si>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</si>
  <si>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</si>
  <si>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</si>
  <si>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</si>
  <si>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</si>
  <si>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</si>
  <si>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</si>
  <si>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</si>
  <si>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</si>
  <si>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</si>
  <si>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</si>
  <si>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</si>
  <si>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</si>
  <si>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</si>
  <si>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</si>
  <si>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</si>
  <si>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</si>
  <si>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Esempio C – Importo per N. unita' locali fuori provincia (già iscritte al 31.12.2019)  - NON si applica per i soggetti REA: (*)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</si>
  <si>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</si>
  <si>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</si>
  <si>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</si>
  <si>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</si>
  <si>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</si>
  <si>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Esempio B – Impresa con sede e N. unita' locali in provincia (già iscritte al 31.12.2021) - NON si applica per i soggetti REA:</t>
  </si>
  <si>
    <t>Elenco delle CCIAA che applicano la maggiorazione - aggiornato al 31/05/2022</t>
  </si>
  <si>
    <t>Alfa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</si>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</sst>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topLeftCell="A40" workbookViewId="0">
      <selection activeCell="E51" sqref="E5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180</v>
      </c>
      <c r="I4" s="5"/>
    </row>
    <row r="5" spans="1:257" ht="18" customHeight="1">
      <c r="G5" s="6" t="s">
        <v>174</v>
      </c>
      <c r="H5" s="8">
        <v>95000</v>
      </c>
      <c r="I5" s="5"/>
    </row>
    <row r="6" spans="1:257" ht="18" customHeight="1">
      <c r="G6" s="6" t="s">
        <v>1</v>
      </c>
      <c r="H6" s="9" t="s">
        <v>155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176</v>
      </c>
      <c r="H33" s="9">
        <v>3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120</v>
      </c>
    </row>
    <row r="38" spans="1:11">
      <c r="B38" s="26" t="s">
        <v>31</v>
      </c>
      <c r="F38" s="23">
        <f>SUM(F35+F37)</f>
        <v>320</v>
      </c>
    </row>
    <row r="39" spans="1:11">
      <c r="B39" s="26" t="s">
        <v>32</v>
      </c>
      <c r="F39" s="23">
        <f>F38*$H$7</f>
        <v>64</v>
      </c>
    </row>
    <row r="40" spans="1:11">
      <c r="A40" s="17"/>
      <c r="B40" s="26" t="s">
        <v>33</v>
      </c>
      <c r="F40" s="23">
        <f>ROUND(SUM(F38+F39),5)</f>
        <v>384</v>
      </c>
      <c r="G40" s="26"/>
    </row>
    <row r="41" spans="1:11">
      <c r="A41" s="17"/>
      <c r="B41" s="26" t="s">
        <v>168</v>
      </c>
      <c r="F41" s="23">
        <f>ROUND(F40-(F40*0.5),5)</f>
        <v>192</v>
      </c>
      <c r="G41" s="26"/>
    </row>
    <row r="42" spans="1:11">
      <c r="B42" s="1" t="s">
        <v>26</v>
      </c>
      <c r="F42" s="20">
        <f>ROUND(F41,2)</f>
        <v>192</v>
      </c>
      <c r="J42" s="30"/>
    </row>
    <row r="43" spans="1:11">
      <c r="B43" s="1" t="s">
        <v>34</v>
      </c>
      <c r="F43" s="31">
        <f>ROUND(F42,0)</f>
        <v>192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66</v>
      </c>
      <c r="D48" s="42">
        <f>IF(C48&lt;&gt;"",VLOOKUP(C48,Maggiorazioni!$A$5:$B$114,2,FALSE),0)</f>
        <v>0.2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48</v>
      </c>
      <c r="I48" s="44">
        <f>H48-(H48*0.5)</f>
        <v>24</v>
      </c>
      <c r="J48" s="45">
        <f>ROUND(I48,2)</f>
        <v>24</v>
      </c>
      <c r="K48" s="46">
        <f t="shared" ref="K48:K60" si="4">ROUND(J48,0)</f>
        <v>24</v>
      </c>
    </row>
    <row r="49" spans="3:14">
      <c r="C49" s="41" t="s">
        <v>113</v>
      </c>
      <c r="D49" s="42">
        <f>IF(C49&lt;&gt;"",VLOOKUP(C49,Maggiorazioni!$A$5:$B$114,2,FALSE),0)</f>
        <v>0.2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48</v>
      </c>
      <c r="I49" s="44">
        <f>H49-(H49*0.5)</f>
        <v>24</v>
      </c>
      <c r="J49" s="45">
        <f t="shared" ref="J49:J60" si="5">ROUND(I49,2)</f>
        <v>24</v>
      </c>
      <c r="K49" s="46">
        <f t="shared" si="4"/>
        <v>24</v>
      </c>
    </row>
    <row r="50" spans="3:14">
      <c r="C50" s="41" t="s">
        <v>154</v>
      </c>
      <c r="D50" s="42">
        <f>IF(C50&lt;&gt;"",VLOOKUP(C50,Maggiorazioni!$A$5:$B$114,2,FALSE),0)</f>
        <v>0.2</v>
      </c>
      <c r="E50" s="43">
        <v>1</v>
      </c>
      <c r="F50" s="44">
        <f t="shared" si="2"/>
        <v>40</v>
      </c>
      <c r="G50" s="44">
        <f t="shared" si="3"/>
        <v>40</v>
      </c>
      <c r="H50" s="44">
        <f t="shared" ref="H50:H60" si="6">ROUND((G50*D50+G50),5)</f>
        <v>48</v>
      </c>
      <c r="I50" s="44">
        <f t="shared" ref="I50:I59" si="7">H50-(H50*0.5)</f>
        <v>24</v>
      </c>
      <c r="J50" s="45">
        <f t="shared" si="5"/>
        <v>24</v>
      </c>
      <c r="K50" s="47">
        <f t="shared" si="4"/>
        <v>24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topLeftCell="A28" workbookViewId="0">
      <selection activeCell="E46" sqref="E4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181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155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176</v>
      </c>
      <c r="H30" s="9">
        <v>3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26.400000000000002</v>
      </c>
    </row>
    <row r="35" spans="1:10" ht="11.25" customHeight="1">
      <c r="B35" s="26" t="s">
        <v>31</v>
      </c>
      <c r="F35" s="23">
        <f>IF(H5&lt;&gt;H17,SUM(F32+F34),F34)</f>
        <v>70.400000000000006</v>
      </c>
    </row>
    <row r="36" spans="1:10">
      <c r="B36" s="26" t="s">
        <v>32</v>
      </c>
      <c r="F36" s="23">
        <f>F35*$H$7</f>
        <v>14.080000000000002</v>
      </c>
    </row>
    <row r="37" spans="1:10">
      <c r="A37" s="17"/>
      <c r="B37" s="26" t="s">
        <v>33</v>
      </c>
      <c r="F37" s="23">
        <f>ROUND(SUM(F35+F36),5)</f>
        <v>84.48</v>
      </c>
      <c r="G37" s="26"/>
    </row>
    <row r="38" spans="1:10">
      <c r="B38" s="1" t="s">
        <v>26</v>
      </c>
      <c r="F38" s="20">
        <f>ROUND(F37,2)</f>
        <v>84.48</v>
      </c>
    </row>
    <row r="39" spans="1:10">
      <c r="B39" s="1" t="s">
        <v>34</v>
      </c>
      <c r="F39" s="31">
        <f>ROUND(F38,0)</f>
        <v>84</v>
      </c>
      <c r="G39" s="32" t="s">
        <v>28</v>
      </c>
      <c r="H39" s="33"/>
    </row>
    <row r="41" spans="1:10">
      <c r="A41" s="28" t="s">
        <v>172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66</v>
      </c>
      <c r="D44" s="42">
        <f>IF(C44&lt;&gt;"",VLOOKUP(C44,Maggiorazioni!$D$5:$E$114,2,FALSE),0)</f>
        <v>0.2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10.56</v>
      </c>
      <c r="I44" s="20">
        <f>ROUND(H44,2)</f>
        <v>10.56</v>
      </c>
      <c r="J44" s="46">
        <f t="shared" ref="J44:J56" si="1">ROUND(I44,0)</f>
        <v>11</v>
      </c>
    </row>
    <row r="45" spans="1:10">
      <c r="C45" s="41" t="s">
        <v>113</v>
      </c>
      <c r="D45" s="42">
        <f>IF(C45&lt;&gt;"",VLOOKUP(C45,Maggiorazioni!$D$5:$E$114,2,FALSE),0)</f>
        <v>0.2</v>
      </c>
      <c r="E45" s="43">
        <v>1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8.8000000000000007</v>
      </c>
      <c r="H45" s="44">
        <f>ROUND((G45*D45+G45),5)</f>
        <v>10.56</v>
      </c>
      <c r="I45" s="20">
        <f t="shared" ref="I45:I56" si="3">ROUND(H45,2)</f>
        <v>10.56</v>
      </c>
      <c r="J45" s="46">
        <f t="shared" si="1"/>
        <v>11</v>
      </c>
    </row>
    <row r="46" spans="1:10">
      <c r="C46" s="41" t="s">
        <v>154</v>
      </c>
      <c r="D46" s="42">
        <f>IF(C46&lt;&gt;"",VLOOKUP(C46,Maggiorazioni!$D$5:$E$114,2,FALSE),0)</f>
        <v>0.2</v>
      </c>
      <c r="E46" s="43">
        <v>1</v>
      </c>
      <c r="F46" s="44">
        <f t="shared" si="2"/>
        <v>8.8000000000000007</v>
      </c>
      <c r="G46" s="44">
        <f t="shared" si="0"/>
        <v>8.8000000000000007</v>
      </c>
      <c r="H46" s="44">
        <f t="shared" ref="H46:H53" si="4">ROUND((G46*D46+G46),5)</f>
        <v>10.56</v>
      </c>
      <c r="I46" s="20">
        <f t="shared" si="3"/>
        <v>10.56</v>
      </c>
      <c r="J46" s="47">
        <f t="shared" si="1"/>
        <v>11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topLeftCell="A94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0.2</v>
      </c>
      <c r="C5" s="77"/>
      <c r="D5" s="75" t="s">
        <v>56</v>
      </c>
      <c r="E5" s="76">
        <v>0.2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0.2</v>
      </c>
      <c r="C27" s="77"/>
      <c r="D27" s="75" t="s">
        <v>77</v>
      </c>
      <c r="E27" s="76">
        <v>0.2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0.2</v>
      </c>
      <c r="C32" s="77"/>
      <c r="D32" s="75" t="s">
        <v>82</v>
      </c>
      <c r="E32" s="76">
        <v>0.2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0.2</v>
      </c>
      <c r="C34" s="77"/>
      <c r="D34" s="75" t="s">
        <v>84</v>
      </c>
      <c r="E34" s="76">
        <v>0.2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0.7</v>
      </c>
      <c r="C47" s="77"/>
      <c r="D47" s="75" t="s">
        <v>95</v>
      </c>
      <c r="E47" s="76">
        <v>0.7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0.2</v>
      </c>
      <c r="C56" s="77"/>
      <c r="D56" s="75" t="s">
        <v>106</v>
      </c>
      <c r="E56" s="76">
        <v>0.2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0.2</v>
      </c>
      <c r="C66" s="77"/>
      <c r="D66" s="75" t="s">
        <v>116</v>
      </c>
      <c r="E66" s="76">
        <v>0.2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0.2</v>
      </c>
      <c r="C83" s="77"/>
      <c r="D83" s="75" t="s">
        <v>132</v>
      </c>
      <c r="E83" s="76">
        <v>0.2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0.2</v>
      </c>
      <c r="C92" s="77"/>
      <c r="D92" s="75" t="s">
        <v>141</v>
      </c>
      <c r="E92" s="76">
        <v>0.2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0.2</v>
      </c>
      <c r="C99" s="77"/>
      <c r="D99" s="75" t="s">
        <v>148</v>
      </c>
      <c r="E99" s="76">
        <v>0.2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cbi0033</cp:lastModifiedBy>
  <cp:lastPrinted>2020-05-26T13:59:02Z</cp:lastPrinted>
  <dcterms:created xsi:type="dcterms:W3CDTF">2011-05-09T08:13:24Z</dcterms:created>
  <dcterms:modified xsi:type="dcterms:W3CDTF">2022-06-01T06:59:11Z</dcterms:modified>
</cp:coreProperties>
</file>